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activeTab="0"/>
  </bookViews>
  <sheets>
    <sheet name="SPA - გეგმა" sheetId="1" r:id="rId1"/>
  </sheets>
  <definedNames>
    <definedName name="_xlnm._FilterDatabase" localSheetId="0" hidden="1">'SPA - გეგმა'!$A$2:$I$81</definedName>
  </definedNames>
  <calcPr fullCalcOnLoad="1"/>
</workbook>
</file>

<file path=xl/sharedStrings.xml><?xml version="1.0" encoding="utf-8"?>
<sst xmlns="http://schemas.openxmlformats.org/spreadsheetml/2006/main" count="465" uniqueCount="170">
  <si>
    <t>შესყიდვის საშუალება</t>
  </si>
  <si>
    <t>შესყიდვის საფუძველი</t>
  </si>
  <si>
    <t>დაფინანსების წყარო</t>
  </si>
  <si>
    <t>სახელმწიფო ბიუჯეტი</t>
  </si>
  <si>
    <t>ზღვრების შესაბამისად</t>
  </si>
  <si>
    <t>ნორმატიული აქტით დადგენილი გადასახდელები</t>
  </si>
  <si>
    <t>ექსკლუზივი</t>
  </si>
  <si>
    <t>N</t>
  </si>
  <si>
    <t>შესყიდვის ობიექტი</t>
  </si>
  <si>
    <t>საწვავი (ბენზინი)</t>
  </si>
  <si>
    <t>შეკვეთით ნაბეჭდი მასალა</t>
  </si>
  <si>
    <t>საბეჭდი ქაღალდი ა4</t>
  </si>
  <si>
    <t>მიკროფონები და ყურსასმენები</t>
  </si>
  <si>
    <t>ჰიგიენური საშუალებები</t>
  </si>
  <si>
    <t>საწმენდი და საპრიალებელი საშუალებები</t>
  </si>
  <si>
    <t>ქსელთაშორისი კავშირის უზრუნველყოფა</t>
  </si>
  <si>
    <t>ავტოტექმომსახურება</t>
  </si>
  <si>
    <t>კომპიუტერული ტექნიკის შეკეთება</t>
  </si>
  <si>
    <t>სატელეკომუნიკაციო მომსახურება (ფიჭური კავშირგაბმულობა)</t>
  </si>
  <si>
    <t>სატელეკომუნიკაციო მომსახურება (IP ტელეფონი)</t>
  </si>
  <si>
    <t>სატელეკომუნიკაციო მომსახურება (სპეც.კავშირი)</t>
  </si>
  <si>
    <t>სადაზღვევო მომსახურებები</t>
  </si>
  <si>
    <t>მონაცემთა ბაზის დამატებითი მომსახურება</t>
  </si>
  <si>
    <t>საარქივო მომსახურება</t>
  </si>
  <si>
    <t>სატელემაუწყებლო მომსახურება</t>
  </si>
  <si>
    <t>ავტოსადგომების მომსახურება</t>
  </si>
  <si>
    <t>წარმომადგენლობითი ხარჯები</t>
  </si>
  <si>
    <t>დოკუმენტბრუნვის ელექტრონული სისტემა</t>
  </si>
  <si>
    <t>სასმელი წყალი</t>
  </si>
  <si>
    <t>ადმინისტრაციული მომსახურება</t>
  </si>
  <si>
    <t>შენობის დასრულების სამუშაოები                            (ბიუროს ოფისის სარემონტო სამუშაოები)</t>
  </si>
  <si>
    <t>09132000 - ბენზინი</t>
  </si>
  <si>
    <t xml:space="preserve">სხვადასხვა საკვები პროდუქტი </t>
  </si>
  <si>
    <t>15980000 - უალკოჰოლო სასმელები</t>
  </si>
  <si>
    <t>სპეციალური ტანსაცმელი და აქსესუარები (დამლაგებლის აღჭურვილობა)</t>
  </si>
  <si>
    <t>18424300 - ერთჯერადი ხელთათმანები</t>
  </si>
  <si>
    <t>18530000 - საჩუქრები და ჯილდოები</t>
  </si>
  <si>
    <t xml:space="preserve"> სამკაულები, საათები და მონათესავე ნივთები (საჩუქრები )</t>
  </si>
  <si>
    <t>22458000 - შეკვეთით ნაბეჭდი მასალა</t>
  </si>
  <si>
    <t xml:space="preserve"> 22800000 - 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</si>
  <si>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30100000-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</si>
  <si>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30197630 - საბეჭდი ქაღალდი</t>
  </si>
  <si>
    <t>30200000 - კომპიუტერული მოწყობილობები და აქსესუარები</t>
  </si>
  <si>
    <t>კომპიუტერული მოწყობილობები და აქსესუარები</t>
  </si>
  <si>
    <t>79995100 - საარქივო მომსახურებები</t>
  </si>
  <si>
    <t>64214000 - გამოყოფილი/სპეციალური სატელეფონო ქსელის მომსახურება</t>
  </si>
  <si>
    <t>64212000 - მობილური სატელეფონო კავშირის მომსახურებები</t>
  </si>
  <si>
    <t>64215000 - IP სატელეფონო მომსახურებები</t>
  </si>
  <si>
    <t xml:space="preserve">55300000 - რესტორნებისა და კვების საწარმოების მომსახურეობები </t>
  </si>
  <si>
    <t xml:space="preserve"> რესტორნებისა და კვების საწარმოების მომსახურეობები (წარმომადგენლობითი ხარჯები)</t>
  </si>
  <si>
    <t>60100000 - საავტომობილო ტრანსპორტის მომსახურებები</t>
  </si>
  <si>
    <t>საზოგადოებრივი ტრანსპორტის, ტაქსის  მომსახურება</t>
  </si>
  <si>
    <t>72320000 - მონაცემთა ბაზებთან მუშაობა</t>
  </si>
  <si>
    <t>ინტერნეტმომსახურება</t>
  </si>
  <si>
    <t>მთარგმნელობითი, სათარჯიმნო მომსახურება</t>
  </si>
  <si>
    <t>79800000 - ბეჭდვა და მასთან დაკავშირებული მომსახურებები</t>
  </si>
  <si>
    <t xml:space="preserve"> ბეჭდვა და მასთან დაკავშირებული მომსახურებები</t>
  </si>
  <si>
    <t>92220000 - სატელემაუწყებლო მომსახურებები</t>
  </si>
  <si>
    <t>98351100 - ავტოსადგომების მომსახურებები</t>
  </si>
  <si>
    <t>50300000 - პერსონალური კომპიუტერების, საოფისე აპარატურის, სატელეკომუნიკაციო და აუდიოვიზუალური მოწყობილობების შეკეთება, ტექნიკური მომსახურება და მათთან დაკავშირებული მომსახურებები</t>
  </si>
  <si>
    <t>I,II,III,IV</t>
  </si>
  <si>
    <t>შესყიდვის ვადა</t>
  </si>
  <si>
    <t>33700000 - პირადი ჰიგიენის საშუალებები</t>
  </si>
  <si>
    <t>39100000- ავეჯი</t>
  </si>
  <si>
    <t>39200000-ავეჯის აქსესუარები</t>
  </si>
  <si>
    <t>39500000 - ქსოვილის ნივთები</t>
  </si>
  <si>
    <t>39800000 - საწმენდი და საპრიალებელი პროდუქცია</t>
  </si>
  <si>
    <t>41110000 - სასმელი წყალი</t>
  </si>
  <si>
    <t>45400000-შენობის დასრულების სამუშაოები</t>
  </si>
  <si>
    <t>48219100 - ქსელთაშორისი კავშირის უზრუნველყოფის პროგრამული პაკეტები</t>
  </si>
  <si>
    <t>66510000 - სადაზღვევო მომსახურებები</t>
  </si>
  <si>
    <t>72260000 - პროგრამულ უზრუნველყოფასთან დაკავშირებული მომსახურებები</t>
  </si>
  <si>
    <t>72400000 - ინტერნეტმომსახურებები</t>
  </si>
  <si>
    <t>75100000-ადმინისტრაციული მომსახურება</t>
  </si>
  <si>
    <t>CPV კოდები (დეტალური)</t>
  </si>
  <si>
    <t xml:space="preserve">CPV კოდები (ძირითადი)
</t>
  </si>
  <si>
    <t>15800000 - სხვადასხვა საკვები პროდუქტი</t>
  </si>
  <si>
    <t xml:space="preserve">მანქანის რეცხვა </t>
  </si>
  <si>
    <t>მომსახურებები მართლმსაჯულების სფეროში, საზოგადოებისათვის მომსახურებების გაწევა (112)</t>
  </si>
  <si>
    <t>სახელმწიფოებრივი და საზოგადოებრივი მნიშვნელობის ღონისძიება</t>
  </si>
  <si>
    <t>განსაზღვრული წლოვანების ავტოსატრანსპორტო საშუალებები</t>
  </si>
  <si>
    <t>19600000 - ტყავის, ტექსტილის, რეზინისა და პლასტმასის ნარჩენი</t>
  </si>
  <si>
    <t>პოლიეთილენის პაკეტები და ტომრები ნარჩენებისა და ნაგვისთვის</t>
  </si>
  <si>
    <t>დასასუფთავებელი ნაჭრები</t>
  </si>
  <si>
    <t>09100000</t>
  </si>
  <si>
    <t>50112000 - მანქანების შეკეთება და ტექნიკური მომსახურება</t>
  </si>
  <si>
    <t>ჯამი:</t>
  </si>
  <si>
    <t>კონსოლიდირებული შესყიდვა</t>
  </si>
  <si>
    <t xml:space="preserve">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</si>
  <si>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</si>
  <si>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 xml:space="preserve">სავარაუდო ღირებულება </t>
  </si>
  <si>
    <t xml:space="preserve">სასმელები, თამბაქო და მონათესავე პროდუქტები </t>
  </si>
  <si>
    <t>გამარტივებული შესყიდვა</t>
  </si>
  <si>
    <t>79530000 - მთარგმნელობითი მომსახურება, 79540000 - სათარჯიმნო მომსახურება, 79552000 - ტექსტის დამუშავება</t>
  </si>
  <si>
    <t>ელექტრონული ტენდერი</t>
  </si>
  <si>
    <t xml:space="preserve">საბუღალტრო პროგრამა ორის ბუღალტერის (1 მომხმარებლიანი) განახლება </t>
  </si>
  <si>
    <t>საფოსტო და საკურიერო მომსახურებები</t>
  </si>
  <si>
    <t>64100000-საფოსტო და საკურიერო მომსახურებები</t>
  </si>
  <si>
    <t>საფელდეგერო მომსახურება</t>
  </si>
  <si>
    <t>31440000-ელემენტები</t>
  </si>
  <si>
    <t>ელემენტები</t>
  </si>
  <si>
    <t>ელექტრონული ფოსტის მომსახურება</t>
  </si>
  <si>
    <t>64216120 - ელექტრონული ფოსტის მომსახურება</t>
  </si>
  <si>
    <t>ლაბორატორიული მომსახურებები</t>
  </si>
  <si>
    <t>71900000 - ლაბორატორიული მომსახურებები</t>
  </si>
  <si>
    <t>48440000-ფინანსური ანალიზისა და ბუღალტრული აღრიცხვის პროგრამები</t>
  </si>
  <si>
    <t>33692000 - სამედიცინო ხსნარები</t>
  </si>
  <si>
    <t>არქივის მომსახურებები</t>
  </si>
  <si>
    <t>92512000 - არქივის მომსახურებები;</t>
  </si>
  <si>
    <t xml:space="preserve">  ტექსტილის ნართი და ძაფი</t>
  </si>
  <si>
    <t>19400000 - ტექსტილის ნართი და ძაფი</t>
  </si>
  <si>
    <t xml:space="preserve"> 22992000 - ხელით დამუშავებული ქაღალდი ან მუყაო​</t>
  </si>
  <si>
    <t xml:space="preserve"> ხელით დამუშავებული ქაღალდი ან მუყაო​</t>
  </si>
  <si>
    <t>33140000 - სამედიცინო სახარჯი მასალები</t>
  </si>
  <si>
    <t>სამედიცინო სახარჯი მასალები (ნიღბები)</t>
  </si>
  <si>
    <t>ხელის სადეზინფექციო საშუალებები</t>
  </si>
  <si>
    <t>30237280 - ენერგომომარაგების აქსესუარები</t>
  </si>
  <si>
    <t xml:space="preserve">პერსონალური კომპიუტერისთვის განკუთვნილი უწყვეტი კვების წყარო (UPS) </t>
  </si>
  <si>
    <t>30200000 - კომპიუტერული მოწყობილობები და აქსესუარები (30213100 - პორტაბელური კომპიუტერები (ლეპტოპები) 30213300 - მაგიდის კომპიუტერები (დესკტოპები) 30232110 - ლაზერული პრინტერები</t>
  </si>
  <si>
    <t>39113100 - სავარძლები</t>
  </si>
  <si>
    <t>ავეჯი (სავარძლები)</t>
  </si>
  <si>
    <t>ავეჯი, გარდა კონსოლიდირებული ტენდერით გათვალისწინებული სავარძლისა</t>
  </si>
  <si>
    <t>34100000 - ავტოსატრანსპორტო საშუალებები</t>
  </si>
  <si>
    <t>ავტოსატრანსპორტო საშუალება (ავტომანქანა/ავტომობილი)</t>
  </si>
  <si>
    <t>80500000 - სატრენინგო მომსახურებები</t>
  </si>
  <si>
    <t>ბიუროს თანამშრომელთა კვალიფიკაციის ამაღლებასთან დაკავშირებული მომსახურებები</t>
  </si>
  <si>
    <t xml:space="preserve">კომპიუტერული მოწყობილობები და აქსესუარები (მათ შორის ბიუროს სერვერის განახლებისთვის საჭირო კომპიუტერული მოწყობილობები და აქსესუარები), გარდა კონსოლიდირებული ტენდერით გათვალისწინებული მაგიდის კომპიუტერისა (დესკტოპი), პორტაბელური კომპიუტერისა (ლეპტოპი), მრავალფუნქციური  პრინტერებისა და უწყვეტი კვების წყაროებისა (UPS) </t>
  </si>
  <si>
    <t xml:space="preserve">42968200 -ჰიგიენური საშუალებების დისპენსერები </t>
  </si>
  <si>
    <t xml:space="preserve">ჰიგიენური საშუალებების დისპენსერები </t>
  </si>
  <si>
    <t>I</t>
  </si>
  <si>
    <t>აკუმულატორი</t>
  </si>
  <si>
    <t>31400000 - აკუმულატორები, დენის პირველადი წყაროები და პირველადი ელემენტები</t>
  </si>
  <si>
    <t>75200000- საზოგადოებისათვის მომსახურებების გაწევა, 75231100 - სასამართლოებთან დაკავშირებული ადმინისტრაციული მომსახურებები</t>
  </si>
  <si>
    <t>32342100 - ყურსასმენები/საყურისები (დიდი ზომის) 32342200 - ყურსასმენები/საყურისები (პატარა ზომის), CPV32342412 - დინამიკები</t>
  </si>
  <si>
    <t>44300000 - კაბელები, მავთულები და მათთან დაკავშირებული მასალები</t>
  </si>
  <si>
    <t>II</t>
  </si>
  <si>
    <t>სსიპ-საჯარო სამსახურის ბიუროსა და გაერთიანებული ერების ორგანიზაციის განვითარების პროგრამას (UNDP) შორის 2022 წლის 04 აპრილს გაფორმებული „საჯარო სამსახურის მოქნილობის ხელშეწყობა ლიდერობის გაძლიერებისა და ქცევითი ცვლილებების მხარდაჭერის გზით“ საგრანტო ხელშეკრულება, (ფინანსთა სამინისტროს მიერ რეგისტრირებულია ნომრით - №2492; 08.04.2022)</t>
  </si>
  <si>
    <t xml:space="preserve"> კინო და ვიდეომომსახურებები</t>
  </si>
  <si>
    <t>92111200 - სარეკლამო, პროპაგანდული და საინფორმაციო ფილმებისა და ვიდეოფილმების გადაღება</t>
  </si>
  <si>
    <t>II-IV</t>
  </si>
  <si>
    <t xml:space="preserve"> ოფისის მუშაობის უზრუნველყოფასთან დაკავშირებული მომსახურებები</t>
  </si>
  <si>
    <t>79530000 - მთარგმნელობითი მომსახურება</t>
  </si>
  <si>
    <t>IV</t>
  </si>
  <si>
    <t>სხვადასხვა კომერციული მომსახურება და მასთან დაკავშირებული მომსახურებები</t>
  </si>
  <si>
    <t xml:space="preserve"> 79960000 - ფოტოგრაფიული და დამატებითი მომსახურებები</t>
  </si>
  <si>
    <t>გასანათებელი მოწყობილობები და ელექტრონათურები</t>
  </si>
  <si>
    <t>31531000 - ნათურები</t>
  </si>
  <si>
    <t>სსიპ-საჯარო სამსახურის ბიუროსა და გაერთიანებული ერების ორგანიზაციის განვითარების პროგრამას (UNDP) შორის 2022 წლის 09 მაისს გაფორმებული „დეცენტრალიზაციისა და კარგი მმართველობის ხელშეწყობა საჯარო სამსახურში ადგილობრივი თვითმმართველობის დონეზე“ საგრანტო ხელშეკრულება, (ფინანსთა სამინისტროს მიერ რეგისტრირებულია ნომრით - №2515; 11.05.2022)</t>
  </si>
  <si>
    <t>სასტუმროს მომსახურება</t>
  </si>
  <si>
    <t xml:space="preserve">55110000 - სასტუმროს დაბინავების მომსახურება </t>
  </si>
  <si>
    <t xml:space="preserve"> საავტომობილო ტრანსპორტის მომსახურებები</t>
  </si>
  <si>
    <t>ხელსაწყოები, საკეტები, გასაღებები, ანჯამები, დამჭერები, ჭაჯვები
და ზამბარები/რესორები</t>
  </si>
  <si>
    <t>CPV44521110 - კარის საკეტები, CPV44522400 - საკეტების ნაწილები</t>
  </si>
  <si>
    <t>CPV50700000 - შენობის მოწყობილობების შეკეთება და ტექნიკური
მომსახურება</t>
  </si>
  <si>
    <t>შენობის მოწყობილობების შეკეთება და ტექნიკური
მომსახურება</t>
  </si>
  <si>
    <t>ონკანი</t>
  </si>
  <si>
    <t>III</t>
  </si>
  <si>
    <t>არქივის განადგურებასთან დაკავშირებული მომსახურებები</t>
  </si>
  <si>
    <t>92512100 - არქივის განადგურებასთან დაკავშირებული მომსახურებები</t>
  </si>
  <si>
    <t xml:space="preserve">44411100 - ონკანები </t>
  </si>
  <si>
    <t>ერთჯერადი პლასმასის ჭიქები</t>
  </si>
  <si>
    <t>კედლის კონდიციონერი</t>
  </si>
  <si>
    <t>42512200 - კედლის კონდიციონერები</t>
  </si>
  <si>
    <t>71632000 - მომსახურებები ტექნიკური შემოწმების სფეროში</t>
  </si>
  <si>
    <t>ავტოსატრანსპორტო საშუალების ტექნიკური შემოწმება</t>
  </si>
  <si>
    <t>III,IV</t>
  </si>
  <si>
    <t xml:space="preserve"> ღია ბარათები, მისალოცი ბარათები და სხვა ნაბეჭდი მასალა</t>
  </si>
  <si>
    <t>22315000 - ფოტოები</t>
  </si>
  <si>
    <t>50112300- მანქანის რეცხვა და მსგავსი მომსახურებები , 50112000 - მანქანების შეკეთება და ტექნიკური მომსახურება</t>
  </si>
  <si>
    <t xml:space="preserve">სსიპ-საჯარო სამსახურის ბიუროს სახელმწიფო შესყიდვების გეგმა - 2022 წლის III კვარტლის მდგომარეობით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</si>
</sst>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0\9\100000"/>
    <numFmt numFmtId="183" formatCode="#,##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quot;Yes&quot;;&quot;Yes&quot;;&quot;No&quot;"/>
    <numFmt numFmtId="189" formatCode="&quot;True&quot;;&quot;True&quot;;&quot;False&quot;"/>
    <numFmt numFmtId="190" formatCode="&quot;On&quot;;&quot;On&quot;;&quot;Off&quot;"/>
    <numFmt numFmtId="191" formatCode="[$€-2]\ #,##0.00_);[Red]\([$€-2]\ #,##0.00\)"/>
  </numFmts>
  <fonts count="40">
    <font>
      <sz val="11"/>
      <color indexed="8"/>
      <name val="Calibri"/>
      <family val="0"/>
    </font>
    <font>
      <sz val="10"/>
      <name val="Calibri"/>
      <family val="2"/>
    </font>
    <font>
      <sz val="10"/>
      <color indexed="8"/>
      <name val="Calibri"/>
      <family val="2"/>
    </font>
    <font>
      <b/>
      <sz val="10"/>
      <color indexed="8"/>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F33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
    <xf numFmtId="0" fontId="0" fillId="0" borderId="0" xfId="0" applyFill="1" applyAlignment="1" applyProtection="1">
      <alignment/>
      <protection/>
    </xf>
    <xf numFmtId="0" fontId="1" fillId="33" borderId="0" xfId="0" applyFont="1" applyFill="1" applyAlignment="1" applyProtection="1">
      <alignment/>
      <protection/>
    </xf>
    <xf numFmtId="0" fontId="2" fillId="34" borderId="10" xfId="0"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1" fillId="35" borderId="10" xfId="0" applyFont="1" applyFill="1" applyBorder="1" applyAlignment="1" applyProtection="1">
      <alignment horizontal="center" vertical="center" wrapText="1"/>
      <protection/>
    </xf>
    <xf numFmtId="0" fontId="2" fillId="33" borderId="0" xfId="0" applyFont="1" applyFill="1" applyAlignment="1" applyProtection="1">
      <alignment/>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33" borderId="0" xfId="0" applyFont="1" applyFill="1" applyBorder="1" applyAlignment="1" applyProtection="1">
      <alignment/>
      <protection/>
    </xf>
    <xf numFmtId="0" fontId="3"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protection/>
    </xf>
    <xf numFmtId="4" fontId="3" fillId="33" borderId="10" xfId="0" applyNumberFormat="1" applyFont="1" applyFill="1" applyBorder="1" applyAlignment="1" applyProtection="1">
      <alignment horizontal="center" vertical="center"/>
      <protection/>
    </xf>
    <xf numFmtId="0" fontId="2" fillId="0" borderId="0" xfId="0" applyFont="1" applyFill="1" applyAlignment="1" applyProtection="1">
      <alignment horizontal="center" wrapText="1"/>
      <protection/>
    </xf>
    <xf numFmtId="0" fontId="39" fillId="33" borderId="0" xfId="0" applyFont="1" applyFill="1" applyAlignment="1" applyProtection="1">
      <alignment/>
      <protection/>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4" fontId="2" fillId="0" borderId="0" xfId="0" applyNumberFormat="1" applyFont="1" applyFill="1" applyAlignment="1" applyProtection="1">
      <alignment horizontal="center" wrapText="1"/>
      <protection/>
    </xf>
    <xf numFmtId="0" fontId="2" fillId="33" borderId="0" xfId="0" applyFont="1" applyFill="1" applyAlignment="1" applyProtection="1">
      <alignment horizontal="center" wrapText="1"/>
      <protection/>
    </xf>
    <xf numFmtId="2" fontId="2"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4" fillId="36" borderId="10"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FFCC"/>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5"/>
  <sheetViews>
    <sheetView tabSelected="1" zoomScale="99" zoomScaleNormal="99" zoomScalePageLayoutView="0" workbookViewId="0" topLeftCell="A1">
      <pane xSplit="1" ySplit="2" topLeftCell="B30" activePane="bottomRight" state="frozen"/>
      <selection pane="topLeft" activeCell="A1" sqref="A1"/>
      <selection pane="topRight" activeCell="B1" sqref="B1"/>
      <selection pane="bottomLeft" activeCell="A4" sqref="A4"/>
      <selection pane="bottomRight" activeCell="M82" sqref="M82"/>
    </sheetView>
  </sheetViews>
  <sheetFormatPr defaultColWidth="9.140625" defaultRowHeight="15"/>
  <cols>
    <col min="1" max="1" width="5.8515625" style="8" customWidth="1"/>
    <col min="2" max="2" width="27.7109375" style="8" customWidth="1"/>
    <col min="3" max="3" width="11.7109375" style="8" customWidth="1"/>
    <col min="4" max="4" width="28.57421875" style="9" customWidth="1"/>
    <col min="5" max="5" width="17.140625" style="8" customWidth="1"/>
    <col min="6" max="6" width="20.00390625" style="8" customWidth="1"/>
    <col min="7" max="8" width="24.7109375" style="8" customWidth="1"/>
    <col min="9" max="9" width="14.57421875" style="8" bestFit="1" customWidth="1"/>
    <col min="10" max="16384" width="9.140625" style="8" customWidth="1"/>
  </cols>
  <sheetData>
    <row r="1" spans="1:12" s="1" customFormat="1" ht="39" customHeight="1">
      <c r="A1" s="23" t="s">
        <v>169</v>
      </c>
      <c r="B1" s="23"/>
      <c r="C1" s="23"/>
      <c r="D1" s="23"/>
      <c r="E1" s="23"/>
      <c r="F1" s="23"/>
      <c r="G1" s="23"/>
      <c r="H1" s="23"/>
      <c r="I1" s="23"/>
      <c r="J1" s="14"/>
      <c r="K1" s="14"/>
      <c r="L1" s="14"/>
    </row>
    <row r="2" spans="1:12" s="5" customFormat="1" ht="66" customHeight="1">
      <c r="A2" s="2" t="s">
        <v>7</v>
      </c>
      <c r="B2" s="2" t="s">
        <v>8</v>
      </c>
      <c r="C2" s="3" t="s">
        <v>75</v>
      </c>
      <c r="D2" s="3" t="s">
        <v>74</v>
      </c>
      <c r="E2" s="4" t="s">
        <v>90</v>
      </c>
      <c r="F2" s="3" t="s">
        <v>0</v>
      </c>
      <c r="G2" s="3" t="s">
        <v>1</v>
      </c>
      <c r="H2" s="3" t="s">
        <v>2</v>
      </c>
      <c r="I2" s="3" t="s">
        <v>61</v>
      </c>
      <c r="J2" s="14"/>
      <c r="K2" s="14"/>
      <c r="L2" s="14"/>
    </row>
    <row r="3" spans="1:12" s="5" customFormat="1" ht="49.5" customHeight="1">
      <c r="A3" s="16">
        <v>1</v>
      </c>
      <c r="B3" s="16" t="s">
        <v>9</v>
      </c>
      <c r="C3" s="17" t="s">
        <v>84</v>
      </c>
      <c r="D3" s="22" t="s">
        <v>31</v>
      </c>
      <c r="E3" s="16">
        <f>10000-680</f>
        <v>9320</v>
      </c>
      <c r="F3" s="16" t="s">
        <v>87</v>
      </c>
      <c r="G3" s="16"/>
      <c r="H3" s="16" t="s">
        <v>3</v>
      </c>
      <c r="I3" s="16" t="s">
        <v>60</v>
      </c>
      <c r="J3" s="20"/>
      <c r="K3" s="20"/>
      <c r="L3" s="20"/>
    </row>
    <row r="4" spans="1:12" s="5" customFormat="1" ht="49.5" customHeight="1">
      <c r="A4" s="16">
        <v>2</v>
      </c>
      <c r="B4" s="16" t="s">
        <v>32</v>
      </c>
      <c r="C4" s="16">
        <v>15800000</v>
      </c>
      <c r="D4" s="16" t="s">
        <v>76</v>
      </c>
      <c r="E4" s="16">
        <v>1400</v>
      </c>
      <c r="F4" s="16" t="s">
        <v>92</v>
      </c>
      <c r="G4" s="16" t="s">
        <v>26</v>
      </c>
      <c r="H4" s="16" t="s">
        <v>3</v>
      </c>
      <c r="I4" s="16" t="s">
        <v>60</v>
      </c>
      <c r="J4" s="20"/>
      <c r="K4" s="20"/>
      <c r="L4" s="20"/>
    </row>
    <row r="5" spans="1:12" s="5" customFormat="1" ht="25.5">
      <c r="A5" s="16">
        <v>3</v>
      </c>
      <c r="B5" s="16" t="s">
        <v>91</v>
      </c>
      <c r="C5" s="16">
        <v>15900000</v>
      </c>
      <c r="D5" s="16" t="s">
        <v>33</v>
      </c>
      <c r="E5" s="16">
        <f>400+39.4</f>
        <v>439.4</v>
      </c>
      <c r="F5" s="16" t="s">
        <v>92</v>
      </c>
      <c r="G5" s="16" t="s">
        <v>26</v>
      </c>
      <c r="H5" s="16" t="s">
        <v>3</v>
      </c>
      <c r="I5" s="16" t="s">
        <v>60</v>
      </c>
      <c r="J5" s="20"/>
      <c r="K5" s="20"/>
      <c r="L5" s="20"/>
    </row>
    <row r="6" spans="1:12" s="5" customFormat="1" ht="49.5" customHeight="1">
      <c r="A6" s="16">
        <v>4</v>
      </c>
      <c r="B6" s="16" t="s">
        <v>34</v>
      </c>
      <c r="C6" s="16">
        <v>18400000</v>
      </c>
      <c r="D6" s="16" t="s">
        <v>35</v>
      </c>
      <c r="E6" s="16">
        <f>50+17.4</f>
        <v>67.4</v>
      </c>
      <c r="F6" s="16" t="s">
        <v>92</v>
      </c>
      <c r="G6" s="16" t="s">
        <v>4</v>
      </c>
      <c r="H6" s="16" t="s">
        <v>3</v>
      </c>
      <c r="I6" s="16" t="s">
        <v>60</v>
      </c>
      <c r="J6" s="20"/>
      <c r="K6" s="20"/>
      <c r="L6" s="20"/>
    </row>
    <row r="7" spans="1:12" s="5" customFormat="1" ht="49.5" customHeight="1">
      <c r="A7" s="16">
        <v>5</v>
      </c>
      <c r="B7" s="16" t="s">
        <v>37</v>
      </c>
      <c r="C7" s="16">
        <v>18500000</v>
      </c>
      <c r="D7" s="16" t="s">
        <v>36</v>
      </c>
      <c r="E7" s="16">
        <v>500</v>
      </c>
      <c r="F7" s="16" t="s">
        <v>92</v>
      </c>
      <c r="G7" s="16" t="s">
        <v>26</v>
      </c>
      <c r="H7" s="16" t="s">
        <v>3</v>
      </c>
      <c r="I7" s="16" t="s">
        <v>60</v>
      </c>
      <c r="J7" s="20"/>
      <c r="K7" s="20"/>
      <c r="L7" s="20"/>
    </row>
    <row r="8" spans="1:12" s="5" customFormat="1" ht="49.5" customHeight="1">
      <c r="A8" s="16">
        <v>6</v>
      </c>
      <c r="B8" s="16" t="s">
        <v>109</v>
      </c>
      <c r="C8" s="16">
        <v>19400000</v>
      </c>
      <c r="D8" s="16" t="s">
        <v>110</v>
      </c>
      <c r="E8" s="16">
        <v>250</v>
      </c>
      <c r="F8" s="16" t="s">
        <v>92</v>
      </c>
      <c r="G8" s="16" t="s">
        <v>4</v>
      </c>
      <c r="H8" s="16" t="s">
        <v>3</v>
      </c>
      <c r="I8" s="16" t="s">
        <v>60</v>
      </c>
      <c r="J8" s="20"/>
      <c r="K8" s="20"/>
      <c r="L8" s="20"/>
    </row>
    <row r="9" spans="1:12" s="5" customFormat="1" ht="49.5" customHeight="1">
      <c r="A9" s="16">
        <v>7</v>
      </c>
      <c r="B9" s="16" t="s">
        <v>82</v>
      </c>
      <c r="C9" s="16">
        <v>19600000</v>
      </c>
      <c r="D9" s="16" t="s">
        <v>81</v>
      </c>
      <c r="E9" s="16">
        <f>100+102.05</f>
        <v>202.05</v>
      </c>
      <c r="F9" s="16" t="s">
        <v>92</v>
      </c>
      <c r="G9" s="16" t="s">
        <v>4</v>
      </c>
      <c r="H9" s="16" t="s">
        <v>3</v>
      </c>
      <c r="I9" s="16" t="s">
        <v>60</v>
      </c>
      <c r="J9" s="20"/>
      <c r="K9" s="20"/>
      <c r="L9" s="20"/>
    </row>
    <row r="10" spans="1:12" s="5" customFormat="1" ht="49.5" customHeight="1">
      <c r="A10" s="16">
        <v>8</v>
      </c>
      <c r="B10" s="16" t="s">
        <v>166</v>
      </c>
      <c r="C10" s="16">
        <v>22300000</v>
      </c>
      <c r="D10" s="16" t="s">
        <v>167</v>
      </c>
      <c r="E10" s="16">
        <v>1214.8</v>
      </c>
      <c r="F10" s="16" t="s">
        <v>92</v>
      </c>
      <c r="G10" s="16" t="s">
        <v>4</v>
      </c>
      <c r="H10" s="16" t="s">
        <v>3</v>
      </c>
      <c r="I10" s="16" t="s">
        <v>165</v>
      </c>
      <c r="J10" s="20"/>
      <c r="K10" s="20"/>
      <c r="L10" s="20"/>
    </row>
    <row r="11" spans="1:12" s="5" customFormat="1" ht="49.5" customHeight="1">
      <c r="A11" s="16">
        <v>9</v>
      </c>
      <c r="B11" s="16" t="s">
        <v>10</v>
      </c>
      <c r="C11" s="16">
        <v>22400000</v>
      </c>
      <c r="D11" s="16" t="s">
        <v>38</v>
      </c>
      <c r="E11" s="16">
        <v>4680</v>
      </c>
      <c r="F11" s="16" t="s">
        <v>92</v>
      </c>
      <c r="G11" s="16" t="s">
        <v>4</v>
      </c>
      <c r="H11" s="16" t="s">
        <v>3</v>
      </c>
      <c r="I11" s="16" t="s">
        <v>60</v>
      </c>
      <c r="J11" s="20"/>
      <c r="K11" s="20"/>
      <c r="L11" s="20"/>
    </row>
    <row r="12" spans="1:12" s="5" customFormat="1" ht="216.75">
      <c r="A12" s="16">
        <v>10</v>
      </c>
      <c r="B12" s="16" t="s">
        <v>10</v>
      </c>
      <c r="C12" s="16">
        <v>22400000</v>
      </c>
      <c r="D12" s="16" t="s">
        <v>38</v>
      </c>
      <c r="E12" s="16">
        <v>580.14</v>
      </c>
      <c r="F12" s="16" t="s">
        <v>92</v>
      </c>
      <c r="G12" s="16" t="s">
        <v>4</v>
      </c>
      <c r="H12" s="16" t="s">
        <v>136</v>
      </c>
      <c r="I12" s="16" t="s">
        <v>156</v>
      </c>
      <c r="J12" s="20"/>
      <c r="K12" s="20"/>
      <c r="L12" s="20"/>
    </row>
    <row r="13" spans="1:12" s="5" customFormat="1" ht="85.5" customHeight="1">
      <c r="A13" s="16">
        <v>11</v>
      </c>
      <c r="B13" s="16" t="s">
        <v>89</v>
      </c>
      <c r="C13" s="16">
        <v>22800000</v>
      </c>
      <c r="D13" s="16" t="s">
        <v>39</v>
      </c>
      <c r="E13" s="16">
        <v>1000</v>
      </c>
      <c r="F13" s="16" t="s">
        <v>92</v>
      </c>
      <c r="G13" s="16" t="s">
        <v>4</v>
      </c>
      <c r="H13" s="16" t="s">
        <v>3</v>
      </c>
      <c r="I13" s="16" t="s">
        <v>60</v>
      </c>
      <c r="J13" s="20"/>
      <c r="K13" s="20"/>
      <c r="L13" s="20"/>
    </row>
    <row r="14" spans="1:12" s="5" customFormat="1" ht="49.5" customHeight="1">
      <c r="A14" s="16">
        <v>12</v>
      </c>
      <c r="B14" s="16" t="s">
        <v>112</v>
      </c>
      <c r="C14" s="16">
        <v>22900000</v>
      </c>
      <c r="D14" s="16" t="s">
        <v>111</v>
      </c>
      <c r="E14" s="16">
        <f>1000+365</f>
        <v>1365</v>
      </c>
      <c r="F14" s="16" t="s">
        <v>92</v>
      </c>
      <c r="G14" s="16" t="s">
        <v>4</v>
      </c>
      <c r="H14" s="16" t="s">
        <v>3</v>
      </c>
      <c r="I14" s="16" t="s">
        <v>60</v>
      </c>
      <c r="J14" s="20"/>
      <c r="K14" s="20"/>
      <c r="L14" s="20"/>
    </row>
    <row r="15" spans="1:12" s="5" customFormat="1" ht="79.5" customHeight="1">
      <c r="A15" s="16">
        <v>13</v>
      </c>
      <c r="B15" s="16" t="s">
        <v>88</v>
      </c>
      <c r="C15" s="16">
        <v>30100000</v>
      </c>
      <c r="D15" s="16" t="s">
        <v>40</v>
      </c>
      <c r="E15" s="16">
        <v>1000</v>
      </c>
      <c r="F15" s="16" t="s">
        <v>92</v>
      </c>
      <c r="G15" s="16" t="s">
        <v>4</v>
      </c>
      <c r="H15" s="16" t="s">
        <v>3</v>
      </c>
      <c r="I15" s="16" t="s">
        <v>60</v>
      </c>
      <c r="J15" s="20"/>
      <c r="K15" s="20"/>
      <c r="L15" s="20"/>
    </row>
    <row r="16" spans="1:12" s="5" customFormat="1" ht="49.5" customHeight="1">
      <c r="A16" s="16">
        <v>14</v>
      </c>
      <c r="B16" s="16" t="s">
        <v>11</v>
      </c>
      <c r="C16" s="16">
        <v>30100000</v>
      </c>
      <c r="D16" s="16" t="s">
        <v>41</v>
      </c>
      <c r="E16" s="16">
        <f>1350-185</f>
        <v>1165</v>
      </c>
      <c r="F16" s="16" t="s">
        <v>87</v>
      </c>
      <c r="G16" s="16"/>
      <c r="H16" s="16" t="s">
        <v>3</v>
      </c>
      <c r="I16" s="16" t="s">
        <v>60</v>
      </c>
      <c r="J16" s="20"/>
      <c r="K16" s="20"/>
      <c r="L16" s="20"/>
    </row>
    <row r="17" spans="1:12" s="5" customFormat="1" ht="113.25" customHeight="1">
      <c r="A17" s="16">
        <v>15</v>
      </c>
      <c r="B17" s="16" t="s">
        <v>43</v>
      </c>
      <c r="C17" s="16">
        <v>30200000</v>
      </c>
      <c r="D17" s="16" t="s">
        <v>118</v>
      </c>
      <c r="E17" s="16">
        <f>20000-1470-178-3005-262.81-1214.8</f>
        <v>13869.390000000001</v>
      </c>
      <c r="F17" s="16" t="s">
        <v>87</v>
      </c>
      <c r="G17" s="16"/>
      <c r="H17" s="16" t="s">
        <v>3</v>
      </c>
      <c r="I17" s="16" t="s">
        <v>60</v>
      </c>
      <c r="J17" s="20"/>
      <c r="K17" s="20"/>
      <c r="L17" s="20"/>
    </row>
    <row r="18" spans="1:12" s="5" customFormat="1" ht="62.25" customHeight="1">
      <c r="A18" s="16">
        <v>16</v>
      </c>
      <c r="B18" s="16" t="s">
        <v>117</v>
      </c>
      <c r="C18" s="16">
        <v>30200000</v>
      </c>
      <c r="D18" s="16" t="s">
        <v>116</v>
      </c>
      <c r="E18" s="16">
        <v>1000</v>
      </c>
      <c r="F18" s="16" t="s">
        <v>87</v>
      </c>
      <c r="G18" s="16"/>
      <c r="H18" s="16" t="s">
        <v>3</v>
      </c>
      <c r="I18" s="16" t="s">
        <v>60</v>
      </c>
      <c r="J18" s="20"/>
      <c r="K18" s="20"/>
      <c r="L18" s="20"/>
    </row>
    <row r="19" spans="1:12" s="5" customFormat="1" ht="213.75" customHeight="1">
      <c r="A19" s="16">
        <v>17</v>
      </c>
      <c r="B19" s="16" t="s">
        <v>126</v>
      </c>
      <c r="C19" s="16">
        <v>30200000</v>
      </c>
      <c r="D19" s="16" t="s">
        <v>42</v>
      </c>
      <c r="E19" s="16">
        <f>25000-4462</f>
        <v>20538</v>
      </c>
      <c r="F19" s="16" t="s">
        <v>94</v>
      </c>
      <c r="G19" s="16"/>
      <c r="H19" s="16" t="s">
        <v>3</v>
      </c>
      <c r="I19" s="16" t="s">
        <v>60</v>
      </c>
      <c r="J19" s="20"/>
      <c r="K19" s="20"/>
      <c r="L19" s="20"/>
    </row>
    <row r="20" spans="1:12" s="5" customFormat="1" ht="49.5" customHeight="1">
      <c r="A20" s="16">
        <v>18</v>
      </c>
      <c r="B20" s="16" t="s">
        <v>100</v>
      </c>
      <c r="C20" s="16">
        <v>31400000</v>
      </c>
      <c r="D20" s="16" t="s">
        <v>99</v>
      </c>
      <c r="E20" s="16">
        <v>120</v>
      </c>
      <c r="F20" s="16" t="s">
        <v>92</v>
      </c>
      <c r="G20" s="16" t="s">
        <v>4</v>
      </c>
      <c r="H20" s="16" t="s">
        <v>3</v>
      </c>
      <c r="I20" s="16" t="s">
        <v>60</v>
      </c>
      <c r="J20" s="20"/>
      <c r="K20" s="20"/>
      <c r="L20" s="20"/>
    </row>
    <row r="21" spans="1:12" s="5" customFormat="1" ht="49.5" customHeight="1">
      <c r="A21" s="16">
        <v>19</v>
      </c>
      <c r="B21" s="16" t="s">
        <v>130</v>
      </c>
      <c r="C21" s="16">
        <v>31400000</v>
      </c>
      <c r="D21" s="16" t="s">
        <v>131</v>
      </c>
      <c r="E21" s="16">
        <v>121</v>
      </c>
      <c r="F21" s="16" t="s">
        <v>87</v>
      </c>
      <c r="G21" s="16"/>
      <c r="H21" s="16" t="s">
        <v>3</v>
      </c>
      <c r="I21" s="16" t="s">
        <v>129</v>
      </c>
      <c r="J21" s="20"/>
      <c r="K21" s="20"/>
      <c r="L21" s="20"/>
    </row>
    <row r="22" spans="1:12" s="5" customFormat="1" ht="49.5" customHeight="1">
      <c r="A22" s="16">
        <v>20</v>
      </c>
      <c r="B22" s="16" t="s">
        <v>145</v>
      </c>
      <c r="C22" s="16">
        <v>31500000</v>
      </c>
      <c r="D22" s="16" t="s">
        <v>146</v>
      </c>
      <c r="E22" s="16">
        <v>50</v>
      </c>
      <c r="F22" s="16" t="s">
        <v>92</v>
      </c>
      <c r="G22" s="16" t="s">
        <v>4</v>
      </c>
      <c r="H22" s="16" t="s">
        <v>3</v>
      </c>
      <c r="I22" s="16" t="s">
        <v>135</v>
      </c>
      <c r="J22" s="20"/>
      <c r="K22" s="20"/>
      <c r="L22" s="20"/>
    </row>
    <row r="23" spans="1:12" s="5" customFormat="1" ht="76.5">
      <c r="A23" s="16">
        <v>21</v>
      </c>
      <c r="B23" s="16" t="s">
        <v>12</v>
      </c>
      <c r="C23" s="16">
        <v>32300000</v>
      </c>
      <c r="D23" s="16" t="s">
        <v>133</v>
      </c>
      <c r="E23" s="16">
        <f>200+283.52</f>
        <v>483.52</v>
      </c>
      <c r="F23" s="16" t="s">
        <v>92</v>
      </c>
      <c r="G23" s="16" t="s">
        <v>4</v>
      </c>
      <c r="H23" s="16" t="s">
        <v>3</v>
      </c>
      <c r="I23" s="16" t="s">
        <v>60</v>
      </c>
      <c r="J23" s="20"/>
      <c r="K23" s="20"/>
      <c r="L23" s="20"/>
    </row>
    <row r="24" spans="1:12" s="5" customFormat="1" ht="49.5" customHeight="1">
      <c r="A24" s="16">
        <v>22</v>
      </c>
      <c r="B24" s="18" t="s">
        <v>114</v>
      </c>
      <c r="C24" s="16">
        <v>33100000</v>
      </c>
      <c r="D24" s="16" t="s">
        <v>113</v>
      </c>
      <c r="E24" s="16">
        <f>880-328</f>
        <v>552</v>
      </c>
      <c r="F24" s="16" t="s">
        <v>87</v>
      </c>
      <c r="G24" s="16"/>
      <c r="H24" s="16" t="s">
        <v>3</v>
      </c>
      <c r="I24" s="16" t="s">
        <v>60</v>
      </c>
      <c r="J24" s="20"/>
      <c r="K24" s="20"/>
      <c r="L24" s="20"/>
    </row>
    <row r="25" spans="1:12" s="5" customFormat="1" ht="49.5" customHeight="1">
      <c r="A25" s="16">
        <v>23</v>
      </c>
      <c r="B25" s="18" t="s">
        <v>115</v>
      </c>
      <c r="C25" s="16">
        <v>33600000</v>
      </c>
      <c r="D25" s="16" t="s">
        <v>106</v>
      </c>
      <c r="E25" s="16">
        <f>400+16</f>
        <v>416</v>
      </c>
      <c r="F25" s="16" t="s">
        <v>87</v>
      </c>
      <c r="G25" s="16"/>
      <c r="H25" s="16" t="s">
        <v>3</v>
      </c>
      <c r="I25" s="16" t="s">
        <v>60</v>
      </c>
      <c r="J25" s="20"/>
      <c r="K25" s="20"/>
      <c r="L25" s="20"/>
    </row>
    <row r="26" spans="1:12" s="5" customFormat="1" ht="55.5" customHeight="1">
      <c r="A26" s="16">
        <v>24</v>
      </c>
      <c r="B26" s="16" t="s">
        <v>13</v>
      </c>
      <c r="C26" s="16">
        <v>33700000</v>
      </c>
      <c r="D26" s="16" t="s">
        <v>62</v>
      </c>
      <c r="E26" s="16">
        <f>1000-90+116.05+19.8+489.6</f>
        <v>1535.4499999999998</v>
      </c>
      <c r="F26" s="16" t="s">
        <v>92</v>
      </c>
      <c r="G26" s="16" t="s">
        <v>4</v>
      </c>
      <c r="H26" s="16" t="s">
        <v>3</v>
      </c>
      <c r="I26" s="16" t="s">
        <v>60</v>
      </c>
      <c r="J26" s="20"/>
      <c r="K26" s="20"/>
      <c r="L26" s="20"/>
    </row>
    <row r="27" spans="1:12" s="5" customFormat="1" ht="49.5" customHeight="1">
      <c r="A27" s="16">
        <v>25</v>
      </c>
      <c r="B27" s="16" t="s">
        <v>123</v>
      </c>
      <c r="C27" s="16">
        <v>34100000</v>
      </c>
      <c r="D27" s="16" t="s">
        <v>122</v>
      </c>
      <c r="E27" s="16">
        <f>115000-15506+680</f>
        <v>100174</v>
      </c>
      <c r="F27" s="16" t="s">
        <v>94</v>
      </c>
      <c r="G27" s="16"/>
      <c r="H27" s="16" t="s">
        <v>3</v>
      </c>
      <c r="I27" s="16" t="s">
        <v>60</v>
      </c>
      <c r="J27" s="20"/>
      <c r="K27" s="20"/>
      <c r="L27" s="20"/>
    </row>
    <row r="28" spans="1:12" s="5" customFormat="1" ht="63.75">
      <c r="A28" s="16">
        <v>26</v>
      </c>
      <c r="B28" s="16" t="s">
        <v>121</v>
      </c>
      <c r="C28" s="16">
        <v>39100000</v>
      </c>
      <c r="D28" s="16" t="s">
        <v>63</v>
      </c>
      <c r="E28" s="16">
        <v>500</v>
      </c>
      <c r="F28" s="16" t="s">
        <v>92</v>
      </c>
      <c r="G28" s="16" t="s">
        <v>4</v>
      </c>
      <c r="H28" s="16" t="s">
        <v>3</v>
      </c>
      <c r="I28" s="16" t="s">
        <v>60</v>
      </c>
      <c r="J28" s="20"/>
      <c r="K28" s="20"/>
      <c r="L28" s="20"/>
    </row>
    <row r="29" spans="1:12" s="5" customFormat="1" ht="49.5" customHeight="1">
      <c r="A29" s="16">
        <v>27</v>
      </c>
      <c r="B29" s="16" t="s">
        <v>120</v>
      </c>
      <c r="C29" s="16">
        <v>39100000</v>
      </c>
      <c r="D29" s="16" t="s">
        <v>119</v>
      </c>
      <c r="E29" s="16">
        <f>2500-121-365-180-6.05-39.4-116.05-16-10.8-195.7-283.52-32-50-64</f>
        <v>1020.48</v>
      </c>
      <c r="F29" s="16" t="s">
        <v>87</v>
      </c>
      <c r="G29" s="16"/>
      <c r="H29" s="16" t="s">
        <v>3</v>
      </c>
      <c r="I29" s="16" t="s">
        <v>60</v>
      </c>
      <c r="J29" s="20"/>
      <c r="K29" s="20"/>
      <c r="L29" s="20"/>
    </row>
    <row r="30" spans="1:12" s="5" customFormat="1" ht="49.5" customHeight="1">
      <c r="A30" s="16">
        <v>28</v>
      </c>
      <c r="B30" s="16" t="s">
        <v>160</v>
      </c>
      <c r="C30" s="16">
        <v>39200000</v>
      </c>
      <c r="D30" s="16" t="s">
        <v>64</v>
      </c>
      <c r="E30" s="16">
        <f>100+185+37+16.25</f>
        <v>338.25</v>
      </c>
      <c r="F30" s="16" t="s">
        <v>92</v>
      </c>
      <c r="G30" s="16" t="s">
        <v>4</v>
      </c>
      <c r="H30" s="16" t="s">
        <v>3</v>
      </c>
      <c r="I30" s="16" t="s">
        <v>60</v>
      </c>
      <c r="J30" s="20"/>
      <c r="K30" s="20"/>
      <c r="L30" s="20"/>
    </row>
    <row r="31" spans="1:12" s="5" customFormat="1" ht="49.5" customHeight="1">
      <c r="A31" s="16">
        <v>29</v>
      </c>
      <c r="B31" s="16" t="s">
        <v>83</v>
      </c>
      <c r="C31" s="16">
        <v>39500000</v>
      </c>
      <c r="D31" s="16" t="s">
        <v>65</v>
      </c>
      <c r="E31" s="16">
        <v>270</v>
      </c>
      <c r="F31" s="16" t="s">
        <v>92</v>
      </c>
      <c r="G31" s="16" t="s">
        <v>4</v>
      </c>
      <c r="H31" s="16" t="s">
        <v>3</v>
      </c>
      <c r="I31" s="16" t="s">
        <v>60</v>
      </c>
      <c r="J31" s="20"/>
      <c r="K31" s="20"/>
      <c r="L31" s="20"/>
    </row>
    <row r="32" spans="1:12" s="5" customFormat="1" ht="49.5" customHeight="1">
      <c r="A32" s="16">
        <v>30</v>
      </c>
      <c r="B32" s="16" t="s">
        <v>14</v>
      </c>
      <c r="C32" s="16">
        <v>39800000</v>
      </c>
      <c r="D32" s="16" t="s">
        <v>66</v>
      </c>
      <c r="E32" s="16">
        <f>100+6.05+178+107.31</f>
        <v>391.36</v>
      </c>
      <c r="F32" s="16" t="s">
        <v>92</v>
      </c>
      <c r="G32" s="16" t="s">
        <v>4</v>
      </c>
      <c r="H32" s="16" t="s">
        <v>3</v>
      </c>
      <c r="I32" s="16" t="s">
        <v>60</v>
      </c>
      <c r="J32" s="20"/>
      <c r="K32" s="20"/>
      <c r="L32" s="20"/>
    </row>
    <row r="33" spans="1:12" s="5" customFormat="1" ht="49.5" customHeight="1">
      <c r="A33" s="16">
        <v>31</v>
      </c>
      <c r="B33" s="16" t="s">
        <v>28</v>
      </c>
      <c r="C33" s="16">
        <v>41100000</v>
      </c>
      <c r="D33" s="16" t="s">
        <v>67</v>
      </c>
      <c r="E33" s="16">
        <f>700+650</f>
        <v>1350</v>
      </c>
      <c r="F33" s="16" t="s">
        <v>92</v>
      </c>
      <c r="G33" s="16" t="s">
        <v>26</v>
      </c>
      <c r="H33" s="16" t="s">
        <v>3</v>
      </c>
      <c r="I33" s="16" t="s">
        <v>60</v>
      </c>
      <c r="J33" s="20"/>
      <c r="K33" s="20"/>
      <c r="L33" s="20"/>
    </row>
    <row r="34" spans="1:12" s="5" customFormat="1" ht="49.5" customHeight="1">
      <c r="A34" s="16">
        <v>32</v>
      </c>
      <c r="B34" s="16" t="s">
        <v>161</v>
      </c>
      <c r="C34" s="16">
        <v>42500000</v>
      </c>
      <c r="D34" s="16" t="s">
        <v>162</v>
      </c>
      <c r="E34" s="16">
        <v>3005</v>
      </c>
      <c r="F34" s="16" t="s">
        <v>92</v>
      </c>
      <c r="G34" s="16" t="s">
        <v>4</v>
      </c>
      <c r="H34" s="16" t="s">
        <v>3</v>
      </c>
      <c r="I34" s="16" t="s">
        <v>156</v>
      </c>
      <c r="J34" s="20"/>
      <c r="K34" s="20"/>
      <c r="L34" s="20"/>
    </row>
    <row r="35" spans="1:12" s="5" customFormat="1" ht="49.5" customHeight="1">
      <c r="A35" s="16">
        <v>33</v>
      </c>
      <c r="B35" s="16" t="s">
        <v>128</v>
      </c>
      <c r="C35" s="16">
        <v>42900000</v>
      </c>
      <c r="D35" s="16" t="s">
        <v>127</v>
      </c>
      <c r="E35" s="16">
        <v>90</v>
      </c>
      <c r="F35" s="16" t="s">
        <v>92</v>
      </c>
      <c r="G35" s="16" t="s">
        <v>4</v>
      </c>
      <c r="H35" s="16" t="s">
        <v>3</v>
      </c>
      <c r="I35" s="16" t="s">
        <v>129</v>
      </c>
      <c r="J35" s="20"/>
      <c r="K35" s="20"/>
      <c r="L35" s="20"/>
    </row>
    <row r="36" spans="1:12" s="5" customFormat="1" ht="49.5" customHeight="1">
      <c r="A36" s="16">
        <v>34</v>
      </c>
      <c r="B36" s="16" t="s">
        <v>128</v>
      </c>
      <c r="C36" s="16">
        <v>44300000</v>
      </c>
      <c r="D36" s="16" t="s">
        <v>134</v>
      </c>
      <c r="E36" s="16">
        <f>32+64</f>
        <v>96</v>
      </c>
      <c r="F36" s="16" t="s">
        <v>92</v>
      </c>
      <c r="G36" s="16" t="s">
        <v>4</v>
      </c>
      <c r="H36" s="16" t="s">
        <v>3</v>
      </c>
      <c r="I36" s="16" t="s">
        <v>135</v>
      </c>
      <c r="J36" s="20"/>
      <c r="K36" s="20"/>
      <c r="L36" s="20"/>
    </row>
    <row r="37" spans="1:12" s="5" customFormat="1" ht="49.5" customHeight="1">
      <c r="A37" s="16">
        <v>35</v>
      </c>
      <c r="B37" s="16" t="s">
        <v>155</v>
      </c>
      <c r="C37" s="16">
        <v>44400000</v>
      </c>
      <c r="D37" s="16" t="s">
        <v>159</v>
      </c>
      <c r="E37" s="16">
        <f>330</f>
        <v>330</v>
      </c>
      <c r="F37" s="16" t="s">
        <v>92</v>
      </c>
      <c r="G37" s="16" t="s">
        <v>4</v>
      </c>
      <c r="H37" s="16" t="s">
        <v>3</v>
      </c>
      <c r="I37" s="16" t="s">
        <v>156</v>
      </c>
      <c r="J37" s="20"/>
      <c r="K37" s="20"/>
      <c r="L37" s="20"/>
    </row>
    <row r="38" spans="1:12" s="5" customFormat="1" ht="49.5" customHeight="1">
      <c r="A38" s="16">
        <v>36</v>
      </c>
      <c r="B38" s="16" t="s">
        <v>151</v>
      </c>
      <c r="C38" s="16">
        <v>44500000</v>
      </c>
      <c r="D38" s="16" t="s">
        <v>152</v>
      </c>
      <c r="E38" s="16">
        <v>105</v>
      </c>
      <c r="F38" s="16" t="s">
        <v>92</v>
      </c>
      <c r="G38" s="16" t="s">
        <v>4</v>
      </c>
      <c r="H38" s="16" t="s">
        <v>3</v>
      </c>
      <c r="I38" s="16" t="s">
        <v>135</v>
      </c>
      <c r="J38" s="20"/>
      <c r="K38" s="20"/>
      <c r="L38" s="20"/>
    </row>
    <row r="39" spans="1:12" s="5" customFormat="1" ht="58.5" customHeight="1">
      <c r="A39" s="16">
        <v>37</v>
      </c>
      <c r="B39" s="16" t="s">
        <v>30</v>
      </c>
      <c r="C39" s="16">
        <v>45400000</v>
      </c>
      <c r="D39" s="16" t="s">
        <v>68</v>
      </c>
      <c r="E39" s="16">
        <v>500</v>
      </c>
      <c r="F39" s="16" t="s">
        <v>92</v>
      </c>
      <c r="G39" s="16" t="s">
        <v>4</v>
      </c>
      <c r="H39" s="16" t="s">
        <v>3</v>
      </c>
      <c r="I39" s="16" t="s">
        <v>60</v>
      </c>
      <c r="J39" s="20"/>
      <c r="K39" s="20"/>
      <c r="L39" s="20"/>
    </row>
    <row r="40" spans="1:12" s="5" customFormat="1" ht="49.5" customHeight="1">
      <c r="A40" s="16">
        <v>38</v>
      </c>
      <c r="B40" s="16" t="s">
        <v>15</v>
      </c>
      <c r="C40" s="16">
        <v>48200000</v>
      </c>
      <c r="D40" s="16" t="s">
        <v>69</v>
      </c>
      <c r="E40" s="16">
        <v>540</v>
      </c>
      <c r="F40" s="16" t="s">
        <v>92</v>
      </c>
      <c r="G40" s="16" t="s">
        <v>4</v>
      </c>
      <c r="H40" s="16" t="s">
        <v>3</v>
      </c>
      <c r="I40" s="16" t="s">
        <v>60</v>
      </c>
      <c r="J40" s="20"/>
      <c r="K40" s="20"/>
      <c r="L40" s="20"/>
    </row>
    <row r="41" spans="1:12" s="5" customFormat="1" ht="49.5" customHeight="1">
      <c r="A41" s="16">
        <v>39</v>
      </c>
      <c r="B41" s="16" t="s">
        <v>95</v>
      </c>
      <c r="C41" s="16">
        <v>48400000</v>
      </c>
      <c r="D41" s="16" t="s">
        <v>105</v>
      </c>
      <c r="E41" s="16">
        <f>400-287.21-112.79</f>
        <v>0</v>
      </c>
      <c r="F41" s="16" t="s">
        <v>92</v>
      </c>
      <c r="G41" s="16" t="s">
        <v>4</v>
      </c>
      <c r="H41" s="16" t="s">
        <v>3</v>
      </c>
      <c r="I41" s="16" t="s">
        <v>60</v>
      </c>
      <c r="J41" s="20"/>
      <c r="K41" s="20"/>
      <c r="L41" s="20"/>
    </row>
    <row r="42" spans="1:12" s="5" customFormat="1" ht="49.5" customHeight="1">
      <c r="A42" s="16">
        <v>40</v>
      </c>
      <c r="B42" s="18" t="s">
        <v>16</v>
      </c>
      <c r="C42" s="18">
        <v>50100000</v>
      </c>
      <c r="D42" s="18" t="s">
        <v>85</v>
      </c>
      <c r="E42" s="18">
        <v>5000</v>
      </c>
      <c r="F42" s="18" t="s">
        <v>92</v>
      </c>
      <c r="G42" s="18" t="s">
        <v>80</v>
      </c>
      <c r="H42" s="16" t="s">
        <v>3</v>
      </c>
      <c r="I42" s="16" t="s">
        <v>60</v>
      </c>
      <c r="J42" s="20"/>
      <c r="K42" s="20"/>
      <c r="L42" s="20"/>
    </row>
    <row r="43" spans="1:12" s="5" customFormat="1" ht="61.5" customHeight="1">
      <c r="A43" s="16">
        <v>41</v>
      </c>
      <c r="B43" s="16" t="s">
        <v>77</v>
      </c>
      <c r="C43" s="16">
        <v>50100000</v>
      </c>
      <c r="D43" s="16" t="s">
        <v>168</v>
      </c>
      <c r="E43" s="16">
        <f>540+180+30</f>
        <v>750</v>
      </c>
      <c r="F43" s="16" t="s">
        <v>92</v>
      </c>
      <c r="G43" s="16" t="s">
        <v>4</v>
      </c>
      <c r="H43" s="16" t="s">
        <v>3</v>
      </c>
      <c r="I43" s="16" t="s">
        <v>60</v>
      </c>
      <c r="J43" s="20"/>
      <c r="K43" s="20"/>
      <c r="L43" s="20"/>
    </row>
    <row r="44" spans="1:12" s="5" customFormat="1" ht="117" customHeight="1">
      <c r="A44" s="16">
        <v>42</v>
      </c>
      <c r="B44" s="16" t="s">
        <v>17</v>
      </c>
      <c r="C44" s="16">
        <v>50300000</v>
      </c>
      <c r="D44" s="16" t="s">
        <v>59</v>
      </c>
      <c r="E44" s="16">
        <v>4000</v>
      </c>
      <c r="F44" s="16" t="s">
        <v>92</v>
      </c>
      <c r="G44" s="16" t="s">
        <v>4</v>
      </c>
      <c r="H44" s="16" t="s">
        <v>3</v>
      </c>
      <c r="I44" s="16" t="s">
        <v>60</v>
      </c>
      <c r="J44" s="20"/>
      <c r="K44" s="20"/>
      <c r="L44" s="20"/>
    </row>
    <row r="45" spans="1:12" s="5" customFormat="1" ht="117" customHeight="1">
      <c r="A45" s="16">
        <v>43</v>
      </c>
      <c r="B45" s="16" t="s">
        <v>154</v>
      </c>
      <c r="C45" s="16">
        <v>50700000</v>
      </c>
      <c r="D45" s="16" t="s">
        <v>153</v>
      </c>
      <c r="E45" s="16">
        <v>510.21</v>
      </c>
      <c r="F45" s="16" t="s">
        <v>92</v>
      </c>
      <c r="G45" s="16" t="s">
        <v>4</v>
      </c>
      <c r="H45" s="16" t="s">
        <v>3</v>
      </c>
      <c r="I45" s="16" t="s">
        <v>135</v>
      </c>
      <c r="J45" s="20"/>
      <c r="K45" s="20"/>
      <c r="L45" s="20"/>
    </row>
    <row r="46" spans="1:12" s="5" customFormat="1" ht="229.5">
      <c r="A46" s="16">
        <v>44</v>
      </c>
      <c r="B46" s="16" t="s">
        <v>148</v>
      </c>
      <c r="C46" s="16">
        <v>55100000</v>
      </c>
      <c r="D46" s="16" t="s">
        <v>149</v>
      </c>
      <c r="E46" s="21">
        <f>6377.7-677.7</f>
        <v>5700</v>
      </c>
      <c r="F46" s="16" t="s">
        <v>92</v>
      </c>
      <c r="G46" s="16" t="s">
        <v>26</v>
      </c>
      <c r="H46" s="16" t="s">
        <v>147</v>
      </c>
      <c r="I46" s="16" t="s">
        <v>135</v>
      </c>
      <c r="J46" s="20"/>
      <c r="K46" s="20"/>
      <c r="L46" s="20"/>
    </row>
    <row r="47" spans="1:12" s="5" customFormat="1" ht="49.5" customHeight="1">
      <c r="A47" s="16">
        <v>45</v>
      </c>
      <c r="B47" s="16" t="s">
        <v>49</v>
      </c>
      <c r="C47" s="16">
        <v>55300000</v>
      </c>
      <c r="D47" s="16" t="s">
        <v>48</v>
      </c>
      <c r="E47" s="16">
        <f>1300+4462</f>
        <v>5762</v>
      </c>
      <c r="F47" s="16" t="s">
        <v>92</v>
      </c>
      <c r="G47" s="16" t="s">
        <v>26</v>
      </c>
      <c r="H47" s="16" t="s">
        <v>3</v>
      </c>
      <c r="I47" s="16" t="s">
        <v>60</v>
      </c>
      <c r="J47" s="20"/>
      <c r="K47" s="20"/>
      <c r="L47" s="20"/>
    </row>
    <row r="48" spans="1:12" s="5" customFormat="1" ht="216.75">
      <c r="A48" s="16">
        <v>46</v>
      </c>
      <c r="B48" s="16" t="s">
        <v>49</v>
      </c>
      <c r="C48" s="16">
        <v>55300000</v>
      </c>
      <c r="D48" s="16" t="s">
        <v>48</v>
      </c>
      <c r="E48" s="21">
        <v>12892</v>
      </c>
      <c r="F48" s="16" t="s">
        <v>92</v>
      </c>
      <c r="G48" s="16" t="s">
        <v>26</v>
      </c>
      <c r="H48" s="16" t="s">
        <v>136</v>
      </c>
      <c r="I48" s="16" t="s">
        <v>142</v>
      </c>
      <c r="J48" s="20"/>
      <c r="K48" s="20"/>
      <c r="L48" s="20"/>
    </row>
    <row r="49" spans="1:12" s="5" customFormat="1" ht="229.5">
      <c r="A49" s="16">
        <v>47</v>
      </c>
      <c r="B49" s="16" t="s">
        <v>49</v>
      </c>
      <c r="C49" s="16">
        <v>55300000</v>
      </c>
      <c r="D49" s="16" t="s">
        <v>48</v>
      </c>
      <c r="E49" s="21">
        <f>14030.94+3473.26</f>
        <v>17504.2</v>
      </c>
      <c r="F49" s="16" t="s">
        <v>92</v>
      </c>
      <c r="G49" s="16" t="s">
        <v>26</v>
      </c>
      <c r="H49" s="16" t="s">
        <v>147</v>
      </c>
      <c r="I49" s="16" t="s">
        <v>135</v>
      </c>
      <c r="J49" s="20"/>
      <c r="K49" s="20"/>
      <c r="L49" s="20"/>
    </row>
    <row r="50" spans="1:12" s="5" customFormat="1" ht="49.5" customHeight="1">
      <c r="A50" s="16">
        <v>48</v>
      </c>
      <c r="B50" s="16" t="s">
        <v>51</v>
      </c>
      <c r="C50" s="16">
        <v>60100000</v>
      </c>
      <c r="D50" s="16" t="s">
        <v>50</v>
      </c>
      <c r="E50" s="16">
        <f>2000-1700</f>
        <v>300</v>
      </c>
      <c r="F50" s="16" t="s">
        <v>92</v>
      </c>
      <c r="G50" s="16" t="s">
        <v>4</v>
      </c>
      <c r="H50" s="16" t="s">
        <v>3</v>
      </c>
      <c r="I50" s="16" t="s">
        <v>60</v>
      </c>
      <c r="J50" s="20"/>
      <c r="K50" s="20"/>
      <c r="L50" s="20"/>
    </row>
    <row r="51" spans="1:12" s="5" customFormat="1" ht="49.5" customHeight="1">
      <c r="A51" s="16">
        <v>49</v>
      </c>
      <c r="B51" s="16" t="s">
        <v>51</v>
      </c>
      <c r="C51" s="16">
        <v>60100000</v>
      </c>
      <c r="D51" s="16" t="s">
        <v>50</v>
      </c>
      <c r="E51" s="16">
        <v>1700</v>
      </c>
      <c r="F51" s="16" t="s">
        <v>92</v>
      </c>
      <c r="G51" s="16" t="s">
        <v>26</v>
      </c>
      <c r="H51" s="16" t="s">
        <v>3</v>
      </c>
      <c r="I51" s="16" t="s">
        <v>135</v>
      </c>
      <c r="J51" s="20"/>
      <c r="K51" s="20"/>
      <c r="L51" s="20"/>
    </row>
    <row r="52" spans="1:12" s="5" customFormat="1" ht="229.5">
      <c r="A52" s="16">
        <v>50</v>
      </c>
      <c r="B52" s="16" t="s">
        <v>150</v>
      </c>
      <c r="C52" s="16">
        <v>60100000</v>
      </c>
      <c r="D52" s="16" t="s">
        <v>50</v>
      </c>
      <c r="E52" s="21">
        <f>4251.8-1013.1</f>
        <v>3238.7000000000003</v>
      </c>
      <c r="F52" s="16" t="s">
        <v>92</v>
      </c>
      <c r="G52" s="16" t="s">
        <v>4</v>
      </c>
      <c r="H52" s="16" t="s">
        <v>147</v>
      </c>
      <c r="I52" s="16" t="s">
        <v>135</v>
      </c>
      <c r="J52" s="20"/>
      <c r="K52" s="20"/>
      <c r="L52" s="20"/>
    </row>
    <row r="53" spans="1:12" s="5" customFormat="1" ht="25.5">
      <c r="A53" s="16">
        <v>51</v>
      </c>
      <c r="B53" s="16" t="s">
        <v>96</v>
      </c>
      <c r="C53" s="16">
        <v>64100000</v>
      </c>
      <c r="D53" s="16" t="s">
        <v>97</v>
      </c>
      <c r="E53" s="16">
        <f>18400-2850</f>
        <v>15550</v>
      </c>
      <c r="F53" s="16" t="s">
        <v>94</v>
      </c>
      <c r="G53" s="16"/>
      <c r="H53" s="16" t="s">
        <v>3</v>
      </c>
      <c r="I53" s="16" t="s">
        <v>60</v>
      </c>
      <c r="J53" s="20"/>
      <c r="K53" s="20"/>
      <c r="L53" s="20"/>
    </row>
    <row r="54" spans="1:12" s="5" customFormat="1" ht="49.5" customHeight="1">
      <c r="A54" s="16">
        <v>52</v>
      </c>
      <c r="B54" s="16" t="s">
        <v>98</v>
      </c>
      <c r="C54" s="16">
        <v>64100000</v>
      </c>
      <c r="D54" s="16" t="s">
        <v>97</v>
      </c>
      <c r="E54" s="16">
        <v>200</v>
      </c>
      <c r="F54" s="16" t="s">
        <v>92</v>
      </c>
      <c r="G54" s="16" t="s">
        <v>6</v>
      </c>
      <c r="H54" s="16" t="s">
        <v>3</v>
      </c>
      <c r="I54" s="16" t="s">
        <v>60</v>
      </c>
      <c r="J54" s="20"/>
      <c r="K54" s="20"/>
      <c r="L54" s="20"/>
    </row>
    <row r="55" spans="1:12" s="5" customFormat="1" ht="49.5" customHeight="1">
      <c r="A55" s="16">
        <v>53</v>
      </c>
      <c r="B55" s="16" t="s">
        <v>20</v>
      </c>
      <c r="C55" s="16">
        <v>64200000</v>
      </c>
      <c r="D55" s="16" t="s">
        <v>45</v>
      </c>
      <c r="E55" s="16">
        <v>250</v>
      </c>
      <c r="F55" s="16" t="s">
        <v>92</v>
      </c>
      <c r="G55" s="16" t="s">
        <v>6</v>
      </c>
      <c r="H55" s="16" t="s">
        <v>3</v>
      </c>
      <c r="I55" s="16" t="s">
        <v>60</v>
      </c>
      <c r="J55" s="20"/>
      <c r="K55" s="20"/>
      <c r="L55" s="20"/>
    </row>
    <row r="56" spans="1:12" s="5" customFormat="1" ht="49.5" customHeight="1">
      <c r="A56" s="16">
        <v>54</v>
      </c>
      <c r="B56" s="16" t="s">
        <v>18</v>
      </c>
      <c r="C56" s="16">
        <v>64200000</v>
      </c>
      <c r="D56" s="16" t="s">
        <v>46</v>
      </c>
      <c r="E56" s="16">
        <f>8290+270</f>
        <v>8560</v>
      </c>
      <c r="F56" s="16" t="s">
        <v>87</v>
      </c>
      <c r="G56" s="16"/>
      <c r="H56" s="16" t="s">
        <v>3</v>
      </c>
      <c r="I56" s="16" t="s">
        <v>60</v>
      </c>
      <c r="J56" s="20"/>
      <c r="K56" s="20"/>
      <c r="L56" s="20"/>
    </row>
    <row r="57" spans="1:12" s="5" customFormat="1" ht="49.5" customHeight="1">
      <c r="A57" s="16">
        <v>55</v>
      </c>
      <c r="B57" s="16" t="s">
        <v>19</v>
      </c>
      <c r="C57" s="16">
        <v>64200000</v>
      </c>
      <c r="D57" s="16" t="s">
        <v>47</v>
      </c>
      <c r="E57" s="16">
        <f>460-13.04</f>
        <v>446.96</v>
      </c>
      <c r="F57" s="16" t="s">
        <v>92</v>
      </c>
      <c r="G57" s="16" t="s">
        <v>4</v>
      </c>
      <c r="H57" s="16" t="s">
        <v>3</v>
      </c>
      <c r="I57" s="16" t="s">
        <v>60</v>
      </c>
      <c r="J57" s="20"/>
      <c r="K57" s="20"/>
      <c r="L57" s="20"/>
    </row>
    <row r="58" spans="1:12" s="5" customFormat="1" ht="49.5" customHeight="1">
      <c r="A58" s="16">
        <v>56</v>
      </c>
      <c r="B58" s="16" t="s">
        <v>101</v>
      </c>
      <c r="C58" s="16">
        <v>64200000</v>
      </c>
      <c r="D58" s="16" t="s">
        <v>102</v>
      </c>
      <c r="E58" s="16">
        <f>72+10.8</f>
        <v>82.8</v>
      </c>
      <c r="F58" s="16" t="s">
        <v>92</v>
      </c>
      <c r="G58" s="16" t="s">
        <v>5</v>
      </c>
      <c r="H58" s="16" t="s">
        <v>3</v>
      </c>
      <c r="I58" s="16" t="s">
        <v>60</v>
      </c>
      <c r="J58" s="20"/>
      <c r="K58" s="20"/>
      <c r="L58" s="20"/>
    </row>
    <row r="59" spans="1:12" s="5" customFormat="1" ht="49.5" customHeight="1">
      <c r="A59" s="16">
        <v>57</v>
      </c>
      <c r="B59" s="16" t="s">
        <v>21</v>
      </c>
      <c r="C59" s="16">
        <v>66500000</v>
      </c>
      <c r="D59" s="16" t="s">
        <v>70</v>
      </c>
      <c r="E59" s="16">
        <f>500-204.17</f>
        <v>295.83000000000004</v>
      </c>
      <c r="F59" s="16" t="s">
        <v>87</v>
      </c>
      <c r="G59" s="16"/>
      <c r="H59" s="16" t="s">
        <v>3</v>
      </c>
      <c r="I59" s="16" t="s">
        <v>60</v>
      </c>
      <c r="J59" s="20"/>
      <c r="K59" s="20"/>
      <c r="L59" s="20"/>
    </row>
    <row r="60" spans="1:12" s="15" customFormat="1" ht="49.5" customHeight="1">
      <c r="A60" s="16">
        <v>58</v>
      </c>
      <c r="B60" s="16" t="s">
        <v>164</v>
      </c>
      <c r="C60" s="16">
        <v>71600000</v>
      </c>
      <c r="D60" s="16" t="s">
        <v>163</v>
      </c>
      <c r="E60" s="16">
        <v>60</v>
      </c>
      <c r="F60" s="16" t="s">
        <v>92</v>
      </c>
      <c r="G60" s="16" t="s">
        <v>5</v>
      </c>
      <c r="H60" s="16" t="s">
        <v>3</v>
      </c>
      <c r="I60" s="16" t="s">
        <v>156</v>
      </c>
      <c r="J60" s="20"/>
      <c r="K60" s="20"/>
      <c r="L60" s="20"/>
    </row>
    <row r="61" spans="1:12" s="15" customFormat="1" ht="49.5" customHeight="1">
      <c r="A61" s="16">
        <v>59</v>
      </c>
      <c r="B61" s="16" t="s">
        <v>103</v>
      </c>
      <c r="C61" s="16">
        <v>71900000</v>
      </c>
      <c r="D61" s="16" t="s">
        <v>104</v>
      </c>
      <c r="E61" s="16">
        <f>3000-650-270-489.6-30</f>
        <v>1560.4</v>
      </c>
      <c r="F61" s="16" t="s">
        <v>92</v>
      </c>
      <c r="G61" s="16" t="s">
        <v>5</v>
      </c>
      <c r="H61" s="16" t="s">
        <v>3</v>
      </c>
      <c r="I61" s="16" t="s">
        <v>60</v>
      </c>
      <c r="J61" s="20"/>
      <c r="K61" s="20"/>
      <c r="L61" s="20"/>
    </row>
    <row r="62" spans="1:12" s="1" customFormat="1" ht="49.5" customHeight="1">
      <c r="A62" s="16">
        <v>60</v>
      </c>
      <c r="B62" s="16" t="s">
        <v>27</v>
      </c>
      <c r="C62" s="16">
        <v>72200000</v>
      </c>
      <c r="D62" s="16" t="s">
        <v>71</v>
      </c>
      <c r="E62" s="16">
        <v>8000</v>
      </c>
      <c r="F62" s="16" t="s">
        <v>92</v>
      </c>
      <c r="G62" s="16" t="s">
        <v>79</v>
      </c>
      <c r="H62" s="16" t="s">
        <v>3</v>
      </c>
      <c r="I62" s="16" t="s">
        <v>60</v>
      </c>
      <c r="J62" s="20"/>
      <c r="K62" s="20"/>
      <c r="L62" s="20"/>
    </row>
    <row r="63" spans="1:12" s="5" customFormat="1" ht="49.5" customHeight="1">
      <c r="A63" s="16">
        <v>61</v>
      </c>
      <c r="B63" s="16" t="s">
        <v>22</v>
      </c>
      <c r="C63" s="16">
        <v>72300000</v>
      </c>
      <c r="D63" s="16" t="s">
        <v>52</v>
      </c>
      <c r="E63" s="16">
        <f>1430+195.7</f>
        <v>1625.7</v>
      </c>
      <c r="F63" s="16" t="s">
        <v>92</v>
      </c>
      <c r="G63" s="16" t="s">
        <v>5</v>
      </c>
      <c r="H63" s="16" t="s">
        <v>3</v>
      </c>
      <c r="I63" s="16" t="s">
        <v>60</v>
      </c>
      <c r="J63" s="20"/>
      <c r="K63" s="20"/>
      <c r="L63" s="20"/>
    </row>
    <row r="64" spans="1:12" s="5" customFormat="1" ht="49.5" customHeight="1">
      <c r="A64" s="16">
        <v>62</v>
      </c>
      <c r="B64" s="16" t="s">
        <v>22</v>
      </c>
      <c r="C64" s="16">
        <v>72300000</v>
      </c>
      <c r="D64" s="16" t="s">
        <v>52</v>
      </c>
      <c r="E64" s="16">
        <v>4800</v>
      </c>
      <c r="F64" s="16" t="s">
        <v>92</v>
      </c>
      <c r="G64" s="16" t="s">
        <v>5</v>
      </c>
      <c r="H64" s="16" t="s">
        <v>3</v>
      </c>
      <c r="I64" s="16" t="s">
        <v>60</v>
      </c>
      <c r="J64" s="20"/>
      <c r="K64" s="20"/>
      <c r="L64" s="20"/>
    </row>
    <row r="65" spans="1:12" s="5" customFormat="1" ht="49.5" customHeight="1">
      <c r="A65" s="16">
        <v>63</v>
      </c>
      <c r="B65" s="16" t="s">
        <v>53</v>
      </c>
      <c r="C65" s="16">
        <v>72400000</v>
      </c>
      <c r="D65" s="16" t="s">
        <v>72</v>
      </c>
      <c r="E65" s="16">
        <v>4998</v>
      </c>
      <c r="F65" s="16" t="s">
        <v>92</v>
      </c>
      <c r="G65" s="16" t="s">
        <v>4</v>
      </c>
      <c r="H65" s="16" t="s">
        <v>3</v>
      </c>
      <c r="I65" s="16" t="s">
        <v>60</v>
      </c>
      <c r="J65" s="20"/>
      <c r="K65" s="20"/>
      <c r="L65" s="20"/>
    </row>
    <row r="66" spans="1:12" s="5" customFormat="1" ht="38.25">
      <c r="A66" s="16">
        <v>64</v>
      </c>
      <c r="B66" s="16" t="s">
        <v>29</v>
      </c>
      <c r="C66" s="16">
        <v>75100000</v>
      </c>
      <c r="D66" s="16" t="s">
        <v>73</v>
      </c>
      <c r="E66" s="16">
        <v>2662</v>
      </c>
      <c r="F66" s="16" t="s">
        <v>92</v>
      </c>
      <c r="G66" s="16" t="s">
        <v>5</v>
      </c>
      <c r="H66" s="16" t="s">
        <v>3</v>
      </c>
      <c r="I66" s="16" t="s">
        <v>60</v>
      </c>
      <c r="J66" s="20"/>
      <c r="K66" s="20"/>
      <c r="L66" s="20"/>
    </row>
    <row r="67" spans="1:12" s="5" customFormat="1" ht="216.75">
      <c r="A67" s="16">
        <v>65</v>
      </c>
      <c r="B67" s="16" t="s">
        <v>29</v>
      </c>
      <c r="C67" s="16">
        <v>75100000</v>
      </c>
      <c r="D67" s="16" t="s">
        <v>73</v>
      </c>
      <c r="E67" s="16">
        <v>50</v>
      </c>
      <c r="F67" s="16" t="s">
        <v>92</v>
      </c>
      <c r="G67" s="16" t="s">
        <v>5</v>
      </c>
      <c r="H67" s="16" t="s">
        <v>136</v>
      </c>
      <c r="I67" s="16" t="s">
        <v>135</v>
      </c>
      <c r="J67" s="20"/>
      <c r="K67" s="20"/>
      <c r="L67" s="20"/>
    </row>
    <row r="68" spans="1:12" s="5" customFormat="1" ht="76.5">
      <c r="A68" s="16">
        <v>66</v>
      </c>
      <c r="B68" s="16" t="s">
        <v>78</v>
      </c>
      <c r="C68" s="16">
        <v>75200000</v>
      </c>
      <c r="D68" s="16" t="s">
        <v>132</v>
      </c>
      <c r="E68" s="16">
        <v>2000</v>
      </c>
      <c r="F68" s="16" t="s">
        <v>92</v>
      </c>
      <c r="G68" s="16" t="s">
        <v>5</v>
      </c>
      <c r="H68" s="16" t="s">
        <v>3</v>
      </c>
      <c r="I68" s="16" t="s">
        <v>60</v>
      </c>
      <c r="J68" s="20"/>
      <c r="K68" s="20"/>
      <c r="L68" s="20"/>
    </row>
    <row r="69" spans="1:12" s="5" customFormat="1" ht="61.5" customHeight="1">
      <c r="A69" s="16">
        <v>67</v>
      </c>
      <c r="B69" s="16" t="s">
        <v>54</v>
      </c>
      <c r="C69" s="16">
        <v>79500000</v>
      </c>
      <c r="D69" s="16" t="s">
        <v>93</v>
      </c>
      <c r="E69" s="16">
        <v>4900</v>
      </c>
      <c r="F69" s="16" t="s">
        <v>92</v>
      </c>
      <c r="G69" s="16" t="s">
        <v>4</v>
      </c>
      <c r="H69" s="16" t="s">
        <v>3</v>
      </c>
      <c r="I69" s="16" t="s">
        <v>60</v>
      </c>
      <c r="J69" s="20"/>
      <c r="K69" s="20"/>
      <c r="L69" s="20"/>
    </row>
    <row r="70" spans="1:12" s="5" customFormat="1" ht="216.75">
      <c r="A70" s="16">
        <v>68</v>
      </c>
      <c r="B70" s="16" t="s">
        <v>140</v>
      </c>
      <c r="C70" s="16">
        <v>79500000</v>
      </c>
      <c r="D70" s="16" t="s">
        <v>141</v>
      </c>
      <c r="E70" s="21">
        <v>2965.16</v>
      </c>
      <c r="F70" s="16" t="s">
        <v>92</v>
      </c>
      <c r="G70" s="16" t="s">
        <v>4</v>
      </c>
      <c r="H70" s="16" t="s">
        <v>136</v>
      </c>
      <c r="I70" s="16" t="s">
        <v>139</v>
      </c>
      <c r="J70" s="20"/>
      <c r="K70" s="20"/>
      <c r="L70" s="20"/>
    </row>
    <row r="71" spans="1:12" s="5" customFormat="1" ht="49.5" customHeight="1">
      <c r="A71" s="16">
        <v>69</v>
      </c>
      <c r="B71" s="16" t="s">
        <v>56</v>
      </c>
      <c r="C71" s="16">
        <v>79800000</v>
      </c>
      <c r="D71" s="16" t="s">
        <v>55</v>
      </c>
      <c r="E71" s="16">
        <v>4900</v>
      </c>
      <c r="F71" s="16" t="s">
        <v>92</v>
      </c>
      <c r="G71" s="16" t="s">
        <v>4</v>
      </c>
      <c r="H71" s="16" t="s">
        <v>3</v>
      </c>
      <c r="I71" s="16" t="s">
        <v>60</v>
      </c>
      <c r="J71" s="20"/>
      <c r="K71" s="20"/>
      <c r="L71" s="20"/>
    </row>
    <row r="72" spans="1:12" s="5" customFormat="1" ht="49.5" customHeight="1">
      <c r="A72" s="16">
        <v>70</v>
      </c>
      <c r="B72" s="16" t="s">
        <v>23</v>
      </c>
      <c r="C72" s="16">
        <v>79900000</v>
      </c>
      <c r="D72" s="16" t="s">
        <v>44</v>
      </c>
      <c r="E72" s="16">
        <v>5400</v>
      </c>
      <c r="F72" s="16" t="s">
        <v>92</v>
      </c>
      <c r="G72" s="16" t="s">
        <v>5</v>
      </c>
      <c r="H72" s="16" t="s">
        <v>3</v>
      </c>
      <c r="I72" s="16" t="s">
        <v>60</v>
      </c>
      <c r="J72" s="20"/>
      <c r="K72" s="20"/>
      <c r="L72" s="20"/>
    </row>
    <row r="73" spans="1:12" s="5" customFormat="1" ht="216.75">
      <c r="A73" s="16">
        <v>71</v>
      </c>
      <c r="B73" s="16" t="s">
        <v>143</v>
      </c>
      <c r="C73" s="16">
        <v>79900000</v>
      </c>
      <c r="D73" s="16" t="s">
        <v>144</v>
      </c>
      <c r="E73" s="21">
        <v>644.6</v>
      </c>
      <c r="F73" s="16" t="s">
        <v>92</v>
      </c>
      <c r="G73" s="16" t="s">
        <v>4</v>
      </c>
      <c r="H73" s="16" t="s">
        <v>136</v>
      </c>
      <c r="I73" s="16" t="s">
        <v>142</v>
      </c>
      <c r="J73" s="20"/>
      <c r="K73" s="20"/>
      <c r="L73" s="20"/>
    </row>
    <row r="74" spans="1:12" s="5" customFormat="1" ht="67.5" customHeight="1">
      <c r="A74" s="16">
        <v>72</v>
      </c>
      <c r="B74" s="16" t="s">
        <v>125</v>
      </c>
      <c r="C74" s="16">
        <v>80500000</v>
      </c>
      <c r="D74" s="16" t="s">
        <v>124</v>
      </c>
      <c r="E74" s="16">
        <f>20400-3496-3500</f>
        <v>13404</v>
      </c>
      <c r="F74" s="16" t="s">
        <v>94</v>
      </c>
      <c r="G74" s="16"/>
      <c r="H74" s="16" t="s">
        <v>3</v>
      </c>
      <c r="I74" s="16" t="s">
        <v>60</v>
      </c>
      <c r="J74" s="20"/>
      <c r="K74" s="20"/>
      <c r="L74" s="20"/>
    </row>
    <row r="75" spans="1:12" s="5" customFormat="1" ht="67.5" customHeight="1">
      <c r="A75" s="16">
        <v>73</v>
      </c>
      <c r="B75" s="16" t="s">
        <v>125</v>
      </c>
      <c r="C75" s="16">
        <v>80500000</v>
      </c>
      <c r="D75" s="16" t="s">
        <v>124</v>
      </c>
      <c r="E75" s="16">
        <v>3500</v>
      </c>
      <c r="F75" s="16" t="s">
        <v>92</v>
      </c>
      <c r="G75" s="16" t="s">
        <v>5</v>
      </c>
      <c r="H75" s="16" t="s">
        <v>3</v>
      </c>
      <c r="I75" s="16" t="s">
        <v>165</v>
      </c>
      <c r="J75" s="20"/>
      <c r="K75" s="20"/>
      <c r="L75" s="20"/>
    </row>
    <row r="76" spans="1:12" s="5" customFormat="1" ht="216.75">
      <c r="A76" s="16">
        <v>74</v>
      </c>
      <c r="B76" s="16" t="s">
        <v>137</v>
      </c>
      <c r="C76" s="16">
        <v>92100000</v>
      </c>
      <c r="D76" s="16" t="s">
        <v>138</v>
      </c>
      <c r="E76" s="21">
        <f>9669-50</f>
        <v>9619</v>
      </c>
      <c r="F76" s="16" t="s">
        <v>94</v>
      </c>
      <c r="G76" s="16"/>
      <c r="H76" s="16" t="s">
        <v>136</v>
      </c>
      <c r="I76" s="16" t="s">
        <v>139</v>
      </c>
      <c r="J76" s="20"/>
      <c r="K76" s="20"/>
      <c r="L76" s="20"/>
    </row>
    <row r="77" spans="1:12" s="5" customFormat="1" ht="49.5" customHeight="1">
      <c r="A77" s="16">
        <v>75</v>
      </c>
      <c r="B77" s="16" t="s">
        <v>24</v>
      </c>
      <c r="C77" s="16">
        <v>92200000</v>
      </c>
      <c r="D77" s="16" t="s">
        <v>57</v>
      </c>
      <c r="E77" s="16">
        <v>108</v>
      </c>
      <c r="F77" s="16" t="s">
        <v>92</v>
      </c>
      <c r="G77" s="16" t="s">
        <v>4</v>
      </c>
      <c r="H77" s="16" t="s">
        <v>3</v>
      </c>
      <c r="I77" s="16" t="s">
        <v>60</v>
      </c>
      <c r="J77" s="20"/>
      <c r="K77" s="20"/>
      <c r="L77" s="20"/>
    </row>
    <row r="78" spans="1:12" s="5" customFormat="1" ht="49.5" customHeight="1">
      <c r="A78" s="16">
        <v>76</v>
      </c>
      <c r="B78" s="16" t="s">
        <v>107</v>
      </c>
      <c r="C78" s="16">
        <v>92500000</v>
      </c>
      <c r="D78" s="16" t="s">
        <v>108</v>
      </c>
      <c r="E78" s="16">
        <f>16000+15506-37-60</f>
        <v>31409</v>
      </c>
      <c r="F78" s="16" t="s">
        <v>92</v>
      </c>
      <c r="G78" s="16" t="s">
        <v>5</v>
      </c>
      <c r="H78" s="16" t="s">
        <v>3</v>
      </c>
      <c r="I78" s="16" t="s">
        <v>60</v>
      </c>
      <c r="J78" s="20"/>
      <c r="K78" s="20"/>
      <c r="L78" s="20"/>
    </row>
    <row r="79" spans="1:12" s="5" customFormat="1" ht="49.5" customHeight="1">
      <c r="A79" s="16">
        <v>77</v>
      </c>
      <c r="B79" s="16" t="s">
        <v>157</v>
      </c>
      <c r="C79" s="16">
        <v>92500000</v>
      </c>
      <c r="D79" s="16" t="s">
        <v>158</v>
      </c>
      <c r="E79" s="16">
        <v>4320</v>
      </c>
      <c r="F79" s="16" t="s">
        <v>92</v>
      </c>
      <c r="G79" s="16" t="s">
        <v>4</v>
      </c>
      <c r="H79" s="16" t="s">
        <v>3</v>
      </c>
      <c r="I79" s="16" t="s">
        <v>156</v>
      </c>
      <c r="J79" s="20"/>
      <c r="K79" s="20"/>
      <c r="L79" s="20"/>
    </row>
    <row r="80" spans="1:12" s="5" customFormat="1" ht="49.5" customHeight="1">
      <c r="A80" s="16">
        <v>78</v>
      </c>
      <c r="B80" s="16" t="s">
        <v>25</v>
      </c>
      <c r="C80" s="16">
        <v>98300000</v>
      </c>
      <c r="D80" s="16" t="s">
        <v>58</v>
      </c>
      <c r="E80" s="16">
        <v>50</v>
      </c>
      <c r="F80" s="16" t="s">
        <v>92</v>
      </c>
      <c r="G80" s="16" t="s">
        <v>5</v>
      </c>
      <c r="H80" s="16" t="s">
        <v>3</v>
      </c>
      <c r="I80" s="16" t="s">
        <v>60</v>
      </c>
      <c r="J80" s="20"/>
      <c r="K80" s="20"/>
      <c r="L80" s="20"/>
    </row>
    <row r="81" spans="1:12" s="10" customFormat="1" ht="24" customHeight="1">
      <c r="A81" s="6"/>
      <c r="B81" s="11" t="s">
        <v>86</v>
      </c>
      <c r="C81" s="7"/>
      <c r="D81" s="12"/>
      <c r="E81" s="13">
        <f>SUM(E3:E80)</f>
        <v>360297.79999999993</v>
      </c>
      <c r="F81" s="13"/>
      <c r="G81" s="13"/>
      <c r="H81" s="13"/>
      <c r="I81" s="13"/>
      <c r="J81" s="20"/>
      <c r="K81" s="20"/>
      <c r="L81" s="20"/>
    </row>
    <row r="82" s="20" customFormat="1" ht="12.75"/>
    <row r="83" spans="3:4" s="14" customFormat="1" ht="12.75">
      <c r="C83" s="19"/>
      <c r="D83" s="19"/>
    </row>
    <row r="84" spans="3:4" s="14" customFormat="1" ht="12.75">
      <c r="C84" s="19"/>
      <c r="D84" s="19"/>
    </row>
    <row r="85" spans="3:4" s="14" customFormat="1" ht="12.75">
      <c r="C85" s="19"/>
      <c r="D85" s="19"/>
    </row>
    <row r="86" spans="3:4" s="14" customFormat="1" ht="12.75">
      <c r="C86" s="19"/>
      <c r="D86" s="19"/>
    </row>
    <row r="87" s="14" customFormat="1" ht="12.75"/>
    <row r="88" s="14" customFormat="1" ht="12.75"/>
    <row r="89" s="14" customFormat="1" ht="12.75"/>
    <row r="90" s="14" customFormat="1" ht="12.75"/>
    <row r="91" s="14" customFormat="1" ht="12.75"/>
    <row r="92" s="14" customFormat="1" ht="12.75"/>
    <row r="93" s="14" customFormat="1" ht="12.75"/>
    <row r="95" ht="12.75">
      <c r="B95" s="14"/>
    </row>
  </sheetData>
  <sheetProtection formatCells="0" formatColumns="0" formatRows="0" insertColumns="0" insertRows="0" insertHyperlinks="0" deleteColumns="0" deleteRows="0" sort="0" autoFilter="0" pivotTables="0"/>
  <autoFilter ref="A2:I81"/>
  <mergeCells count="1">
    <mergeCell ref="A1:I1"/>
  </mergeCells>
  <printOptions horizontalCentered="1"/>
  <pageMargins left="0.4330708661417323" right="0.35433070866141736" top="0.7480314960629921" bottom="0.7480314960629921" header="0.31496062992125984" footer="0.31496062992125984"/>
  <pageSetup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State Procurement Agency</dc:creator>
  <cp:keywords/>
  <dc:description/>
  <cp:lastModifiedBy>Tiko Sanaia</cp:lastModifiedBy>
  <cp:lastPrinted>2022-10-07T11:45:24Z</cp:lastPrinted>
  <dcterms:created xsi:type="dcterms:W3CDTF">2015-07-21T13:10:24Z</dcterms:created>
  <dcterms:modified xsi:type="dcterms:W3CDTF">2022-10-10T09:16:18Z</dcterms:modified>
  <cp:category/>
  <cp:version/>
  <cp:contentType/>
  <cp:contentStatus/>
</cp:coreProperties>
</file>